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/>
  <mc:AlternateContent xmlns:mc="http://schemas.openxmlformats.org/markup-compatibility/2006">
    <mc:Choice Requires="x15">
      <x15ac:absPath xmlns:x15ac="http://schemas.microsoft.com/office/spreadsheetml/2010/11/ac" url="C:\Users\MECO\Downloads\"/>
    </mc:Choice>
  </mc:AlternateContent>
  <xr:revisionPtr revIDLastSave="0" documentId="8_{0F81411F-4AE7-482D-864F-C56EEFB1539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gistration Form" sheetId="1" r:id="rId1"/>
    <sheet name="Parameters" sheetId="2" r:id="rId2"/>
  </sheet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9" i="1" l="1"/>
  <c r="C46" i="1"/>
  <c r="C45" i="1"/>
  <c r="C44" i="1"/>
  <c r="G14" i="1"/>
  <c r="C42" i="1" s="1"/>
  <c r="C14" i="1"/>
  <c r="C51" i="1" s="1"/>
  <c r="C41" i="1" l="1"/>
  <c r="C31" i="1" s="1"/>
  <c r="C47" i="1"/>
  <c r="C48" i="1"/>
  <c r="C50" i="1"/>
  <c r="C33" i="1" l="1"/>
  <c r="C32" i="1"/>
  <c r="C43" i="1"/>
  <c r="G31" i="1" l="1"/>
  <c r="G33" i="1" s="1"/>
  <c r="C35" i="1" s="1"/>
  <c r="G32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C11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 xml:space="preserve">Choose Full, Student, or Passive.
</t>
        </r>
      </text>
    </comment>
    <comment ref="C12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Determined by your presence, if you are participating either In-venue or online at conference</t>
        </r>
      </text>
    </comment>
  </commentList>
</comments>
</file>

<file path=xl/sharedStrings.xml><?xml version="1.0" encoding="utf-8"?>
<sst xmlns="http://schemas.openxmlformats.org/spreadsheetml/2006/main" count="122" uniqueCount="93">
  <si>
    <t>MECO / CPSIoT 2026 Registration Form</t>
  </si>
  <si>
    <t>Fill only the yellow cells. Fees are calculated automatically from the official MECO / CPSIoT 2026 calculator rules.</t>
  </si>
  <si>
    <t>Author Information</t>
  </si>
  <si>
    <t>Surname</t>
  </si>
  <si>
    <t>First Name</t>
  </si>
  <si>
    <t>Affiliation / Institution</t>
  </si>
  <si>
    <t>Registration Inputs</t>
  </si>
  <si>
    <t>Type of Registration</t>
  </si>
  <si>
    <t>Full</t>
  </si>
  <si>
    <t>Early / Late</t>
  </si>
  <si>
    <t>Early</t>
  </si>
  <si>
    <t>Way of Participation</t>
  </si>
  <si>
    <t>In-Venue</t>
  </si>
  <si>
    <t>Payment via</t>
  </si>
  <si>
    <t>MECOnet</t>
  </si>
  <si>
    <t>Returning Author</t>
  </si>
  <si>
    <t>1st time</t>
  </si>
  <si>
    <t>Reviewer Support</t>
  </si>
  <si>
    <t>No served</t>
  </si>
  <si>
    <t>Paper Count (auto)</t>
  </si>
  <si>
    <t>Effective Fee Type</t>
  </si>
  <si>
    <t>Paper Details</t>
  </si>
  <si>
    <t>Paper 1</t>
  </si>
  <si>
    <t>Paper 2</t>
  </si>
  <si>
    <t>Paper 3</t>
  </si>
  <si>
    <t>Paper Number</t>
  </si>
  <si>
    <t>Track</t>
  </si>
  <si>
    <t>MECO</t>
  </si>
  <si>
    <t>Overpages</t>
  </si>
  <si>
    <t>0</t>
  </si>
  <si>
    <t>Invoice Information</t>
  </si>
  <si>
    <t>Invoice To</t>
  </si>
  <si>
    <t>Official Address</t>
  </si>
  <si>
    <t>VAT Number (if any)</t>
  </si>
  <si>
    <t>Invoice Email</t>
  </si>
  <si>
    <t>Reference / Project Code</t>
  </si>
  <si>
    <t>Comments / Special Requests</t>
  </si>
  <si>
    <t>Automatic Fee Calculation</t>
  </si>
  <si>
    <t>Paper 1 fee (EUR)</t>
  </si>
  <si>
    <t>Total IN-VENUE fee (EUR)</t>
  </si>
  <si>
    <t>Paper 2 fee (EUR)</t>
  </si>
  <si>
    <t>Total ONLINE fee (EUR)</t>
  </si>
  <si>
    <t>Paper 3 fee (EUR)</t>
  </si>
  <si>
    <t>Status</t>
  </si>
  <si>
    <t>Consent</t>
  </si>
  <si>
    <t>I agree to the conference registration terms</t>
  </si>
  <si>
    <t>YES</t>
  </si>
  <si>
    <t>Base In-Venue</t>
  </si>
  <si>
    <t>Base Online</t>
  </si>
  <si>
    <t>Online Ratio</t>
  </si>
  <si>
    <t>Returning Discount</t>
  </si>
  <si>
    <t>Reviewer Discount</t>
  </si>
  <si>
    <t>Payment Multiplier</t>
  </si>
  <si>
    <t>Paper 2 Multiplier</t>
  </si>
  <si>
    <t>Paper 3 Multiplier</t>
  </si>
  <si>
    <t>OP1 Charge</t>
  </si>
  <si>
    <t>OP2 Charge</t>
  </si>
  <si>
    <t>OP3 Charge</t>
  </si>
  <si>
    <t>Notes: Paper 2 and Paper 3 use the official fee multipliers (65% and 60% of the base fee). Overpage charges are added per paper. Returning-author and reviewer discounts apply to the base registration fee portion only. The online total follows the official calculator ratio.</t>
  </si>
  <si>
    <t>Lists and Fee Tables</t>
  </si>
  <si>
    <t>Student</t>
  </si>
  <si>
    <t>Late</t>
  </si>
  <si>
    <t>Online</t>
  </si>
  <si>
    <t>MANT</t>
  </si>
  <si>
    <t>2nd time</t>
  </si>
  <si>
    <t>2 papers</t>
  </si>
  <si>
    <t>CPSIoT</t>
  </si>
  <si>
    <t>1</t>
  </si>
  <si>
    <t>NO</t>
  </si>
  <si>
    <t>Passive</t>
  </si>
  <si>
    <t>3rd time</t>
  </si>
  <si>
    <t>3 papers</t>
  </si>
  <si>
    <t>2</t>
  </si>
  <si>
    <t>More than 4 times</t>
  </si>
  <si>
    <t>More than 3 papers</t>
  </si>
  <si>
    <t>3</t>
  </si>
  <si>
    <t>More than 5 times</t>
  </si>
  <si>
    <t>More than 6 papers</t>
  </si>
  <si>
    <t>4</t>
  </si>
  <si>
    <t>More than 8 times</t>
  </si>
  <si>
    <t>Type</t>
  </si>
  <si>
    <t>Early In-Venue</t>
  </si>
  <si>
    <t>Late In-Venue</t>
  </si>
  <si>
    <t>Early Online</t>
  </si>
  <si>
    <t>Late Online</t>
  </si>
  <si>
    <t>Charge</t>
  </si>
  <si>
    <t>Returning</t>
  </si>
  <si>
    <t>Discount %</t>
  </si>
  <si>
    <t>Reviewer</t>
  </si>
  <si>
    <t>Payment</t>
  </si>
  <si>
    <t>Multiplier</t>
  </si>
  <si>
    <t>Registration fee (selected mode)</t>
  </si>
  <si>
    <t>Important rule: The payable registration fee is determined by the selected Way of Participation (Online or In-Venue) and is not affected by the Way of Payment.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</si>
</sst>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€\ #,##0"/>
    <numFmt numFmtId="165" formatCode="0.0%"/>
  </numFmts>
  <fonts count="13" x14ac:knownFonts="1">
    <font>
      <sz val="11"/>
      <color theme="1"/>
      <name val="Calibri"/>
      <family val="2"/>
      <scheme val="minor"/>
    </font>
    <font>
      <b/>
      <sz val="16"/>
      <color rgb="FF1F4E78"/>
      <name val="Calibri"/>
      <family val="2"/>
    </font>
    <font>
      <i/>
      <sz val="10"/>
      <color rgb="FF666666"/>
      <name val="Calibri"/>
      <family val="2"/>
    </font>
    <font>
      <b/>
      <sz val="11"/>
      <color rgb="FF1F4E78"/>
      <name val="Calibri"/>
      <family val="2"/>
    </font>
    <font>
      <b/>
      <sz val="10"/>
      <name val="Calibri"/>
      <family val="2"/>
    </font>
    <font>
      <sz val="10"/>
      <color rgb="FF0000FF"/>
      <name val="Calibri"/>
      <family val="2"/>
    </font>
    <font>
      <sz val="9"/>
      <color rgb="FF666666"/>
      <name val="Calibri"/>
      <family val="2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</font>
    <font>
      <i/>
      <sz val="9"/>
      <color rgb="FF9C6500"/>
      <name val="Calibri"/>
      <family val="2"/>
    </font>
    <font>
      <u/>
      <sz val="11"/>
      <color theme="10"/>
      <name val="Calibri"/>
      <family val="2"/>
      <scheme val="minor"/>
    </font>
    <font>
      <b/>
      <sz val="10"/>
      <color rgb="FFFF0000"/>
      <name val="Calibri"/>
      <family val="2"/>
    </font>
    <font>
      <b/>
      <sz val="16"/>
      <color theme="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FCE4D6"/>
      </patternFill>
    </fill>
    <fill>
      <patternFill patternType="solid">
        <fgColor rgb="FFFFF2CC"/>
      </patternFill>
    </fill>
    <fill>
      <patternFill patternType="solid">
        <fgColor rgb="FFE2F0D9"/>
      </patternFill>
    </fill>
    <fill>
      <patternFill patternType="solid">
        <fgColor rgb="FFF3F3F3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/>
      <right/>
      <top style="thin">
        <color rgb="FFBFBFBF"/>
      </top>
      <bottom/>
      <diagonal/>
    </border>
    <border>
      <left/>
      <right style="thin">
        <color rgb="FFBFBFBF"/>
      </right>
      <top style="thin">
        <color rgb="FFBFBFBF"/>
      </top>
      <bottom/>
      <diagonal/>
    </border>
    <border>
      <left/>
      <right style="thin">
        <color rgb="FFBFBFBF"/>
      </right>
      <top style="thin">
        <color rgb="FFBFBFBF"/>
      </top>
      <bottom style="thin">
        <color rgb="FFBFBFBF"/>
      </bottom>
      <diagonal/>
    </border>
    <border>
      <left/>
      <right/>
      <top style="thin">
        <color rgb="FFBFBFBF"/>
      </top>
      <bottom style="thin">
        <color rgb="FFBFBFBF"/>
      </bottom>
      <diagonal/>
    </border>
    <border>
      <left style="thin">
        <color rgb="FFBFBFBF"/>
      </left>
      <right/>
      <top/>
      <bottom style="thin">
        <color rgb="FFBFBFBF"/>
      </bottom>
      <diagonal/>
    </border>
    <border>
      <left/>
      <right/>
      <top/>
      <bottom style="thin">
        <color rgb="FFBFBFBF"/>
      </bottom>
      <diagonal/>
    </border>
    <border>
      <left/>
      <right style="thin">
        <color rgb="FFBFBFBF"/>
      </right>
      <top/>
      <bottom style="thin">
        <color rgb="FFBFBFBF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30">
    <xf numFmtId="0" fontId="0" fillId="0" borderId="0" xfId="0"/>
    <xf numFmtId="0" fontId="6" fillId="0" borderId="0" xfId="0" applyFont="1"/>
    <xf numFmtId="164" fontId="6" fillId="0" borderId="0" xfId="0" applyNumberFormat="1" applyFont="1"/>
    <xf numFmtId="165" fontId="6" fillId="0" borderId="0" xfId="0" applyNumberFormat="1" applyFont="1"/>
    <xf numFmtId="0" fontId="12" fillId="6" borderId="0" xfId="0" applyFont="1" applyFill="1"/>
    <xf numFmtId="0" fontId="3" fillId="7" borderId="1" xfId="0" applyFont="1" applyFill="1" applyBorder="1" applyAlignment="1">
      <alignment horizontal="left"/>
    </xf>
    <xf numFmtId="0" fontId="0" fillId="7" borderId="5" xfId="0" applyFill="1" applyBorder="1"/>
    <xf numFmtId="0" fontId="0" fillId="7" borderId="4" xfId="0" applyFill="1" applyBorder="1"/>
    <xf numFmtId="0" fontId="4" fillId="0" borderId="1" xfId="0" applyFont="1" applyBorder="1" applyAlignment="1">
      <alignment vertical="center" wrapText="1"/>
    </xf>
    <xf numFmtId="0" fontId="0" fillId="0" borderId="4" xfId="0" applyBorder="1"/>
    <xf numFmtId="164" fontId="4" fillId="4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 applyProtection="1">
      <alignment horizontal="center" vertical="center" wrapText="1"/>
      <protection locked="0"/>
    </xf>
    <xf numFmtId="0" fontId="0" fillId="0" borderId="2" xfId="0" applyBorder="1"/>
    <xf numFmtId="0" fontId="0" fillId="0" borderId="3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2" fillId="0" borderId="1" xfId="0" applyFont="1" applyBorder="1" applyAlignment="1">
      <alignment horizontal="center" wrapText="1"/>
    </xf>
    <xf numFmtId="0" fontId="0" fillId="0" borderId="5" xfId="0" applyBorder="1"/>
    <xf numFmtId="0" fontId="4" fillId="4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/>
    </xf>
    <xf numFmtId="0" fontId="11" fillId="0" borderId="1" xfId="0" applyFont="1" applyBorder="1" applyAlignment="1">
      <alignment vertical="center" wrapText="1"/>
    </xf>
    <xf numFmtId="0" fontId="7" fillId="0" borderId="4" xfId="0" applyFont="1" applyBorder="1"/>
    <xf numFmtId="0" fontId="9" fillId="2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6" fillId="5" borderId="1" xfId="0" applyFont="1" applyFill="1" applyBorder="1" applyAlignment="1">
      <alignment vertical="top" wrapText="1"/>
    </xf>
    <xf numFmtId="0" fontId="8" fillId="0" borderId="1" xfId="0" applyFont="1" applyBorder="1" applyAlignment="1">
      <alignment vertical="center" wrapText="1"/>
    </xf>
    <xf numFmtId="0" fontId="10" fillId="0" borderId="1" xfId="1" applyBorder="1" applyAlignment="1">
      <alignment vertical="center" wrapText="1"/>
    </xf>
    <xf numFmtId="0" fontId="10" fillId="0" borderId="5" xfId="1" applyBorder="1"/>
    <xf numFmtId="0" fontId="10" fillId="0" borderId="4" xfId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mecoconference.me/meco2026/registration-meco/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6"/>
  <sheetViews>
    <sheetView showGridLines="0" tabSelected="1" workbookViewId="0">
      <selection activeCell="C18" sqref="C18:D18"/>
    </sheetView>
  </sheetViews>
  <sheetFormatPr defaultRowHeight="14.4" x14ac:dyDescent="0.3"/>
  <cols>
    <col min="1" max="2" width="18" customWidth="1"/>
    <col min="3" max="4" width="14" customWidth="1"/>
    <col min="5" max="6" width="18" customWidth="1"/>
    <col min="7" max="8" width="14" customWidth="1"/>
  </cols>
  <sheetData>
    <row r="1" spans="1:8" ht="21" x14ac:dyDescent="0.4">
      <c r="A1" s="24" t="s">
        <v>0</v>
      </c>
      <c r="B1" s="18"/>
      <c r="C1" s="18"/>
      <c r="D1" s="18"/>
      <c r="E1" s="18"/>
      <c r="F1" s="18"/>
      <c r="G1" s="18"/>
      <c r="H1" s="9"/>
    </row>
    <row r="2" spans="1:8" ht="25.95" customHeight="1" x14ac:dyDescent="0.3">
      <c r="A2" s="17" t="s">
        <v>1</v>
      </c>
      <c r="B2" s="18"/>
      <c r="C2" s="18"/>
      <c r="D2" s="18"/>
      <c r="E2" s="18"/>
      <c r="F2" s="18"/>
      <c r="G2" s="18"/>
      <c r="H2" s="9"/>
    </row>
    <row r="3" spans="1:8" ht="25.95" customHeight="1" x14ac:dyDescent="0.3">
      <c r="A3" s="23" t="s">
        <v>92</v>
      </c>
      <c r="B3" s="18"/>
      <c r="C3" s="18"/>
      <c r="D3" s="18"/>
      <c r="E3" s="18"/>
      <c r="F3" s="18"/>
      <c r="G3" s="18"/>
      <c r="H3" s="9"/>
    </row>
    <row r="5" spans="1:8" x14ac:dyDescent="0.3">
      <c r="A5" s="5" t="s">
        <v>2</v>
      </c>
      <c r="B5" s="6"/>
      <c r="C5" s="6"/>
      <c r="D5" s="6"/>
      <c r="E5" s="6"/>
      <c r="F5" s="6"/>
      <c r="G5" s="6"/>
      <c r="H5" s="7"/>
    </row>
    <row r="6" spans="1:8" ht="24" customHeight="1" x14ac:dyDescent="0.3">
      <c r="A6" s="8" t="s">
        <v>3</v>
      </c>
      <c r="B6" s="9"/>
      <c r="C6" s="11"/>
      <c r="D6" s="18"/>
      <c r="E6" s="18"/>
      <c r="F6" s="18"/>
      <c r="G6" s="18"/>
      <c r="H6" s="9"/>
    </row>
    <row r="7" spans="1:8" ht="24" customHeight="1" x14ac:dyDescent="0.3">
      <c r="A7" s="8" t="s">
        <v>4</v>
      </c>
      <c r="B7" s="9"/>
      <c r="C7" s="11"/>
      <c r="D7" s="18"/>
      <c r="E7" s="18"/>
      <c r="F7" s="18"/>
      <c r="G7" s="18"/>
      <c r="H7" s="9"/>
    </row>
    <row r="8" spans="1:8" ht="24" customHeight="1" x14ac:dyDescent="0.3">
      <c r="A8" s="8" t="s">
        <v>5</v>
      </c>
      <c r="B8" s="9"/>
      <c r="C8" s="11"/>
      <c r="D8" s="18"/>
      <c r="E8" s="18"/>
      <c r="F8" s="18"/>
      <c r="G8" s="18"/>
      <c r="H8" s="9"/>
    </row>
    <row r="10" spans="1:8" x14ac:dyDescent="0.3">
      <c r="A10" s="5" t="s">
        <v>6</v>
      </c>
      <c r="B10" s="6"/>
      <c r="C10" s="6"/>
      <c r="D10" s="6"/>
      <c r="E10" s="6"/>
      <c r="F10" s="6"/>
      <c r="G10" s="6"/>
      <c r="H10" s="7"/>
    </row>
    <row r="11" spans="1:8" x14ac:dyDescent="0.3">
      <c r="A11" s="8" t="s">
        <v>7</v>
      </c>
      <c r="B11" s="9"/>
      <c r="C11" s="11" t="s">
        <v>8</v>
      </c>
      <c r="D11" s="9"/>
      <c r="E11" s="8" t="s">
        <v>9</v>
      </c>
      <c r="F11" s="9"/>
      <c r="G11" s="11" t="s">
        <v>61</v>
      </c>
      <c r="H11" s="9"/>
    </row>
    <row r="12" spans="1:8" x14ac:dyDescent="0.3">
      <c r="A12" s="21" t="s">
        <v>11</v>
      </c>
      <c r="B12" s="22"/>
      <c r="C12" s="11" t="s">
        <v>12</v>
      </c>
      <c r="D12" s="9"/>
      <c r="E12" s="8" t="s">
        <v>13</v>
      </c>
      <c r="F12" s="9"/>
      <c r="G12" s="11" t="s">
        <v>14</v>
      </c>
      <c r="H12" s="9"/>
    </row>
    <row r="13" spans="1:8" x14ac:dyDescent="0.3">
      <c r="A13" s="8" t="s">
        <v>15</v>
      </c>
      <c r="B13" s="9"/>
      <c r="C13" s="11" t="s">
        <v>16</v>
      </c>
      <c r="D13" s="9"/>
      <c r="E13" s="8" t="s">
        <v>17</v>
      </c>
      <c r="F13" s="9"/>
      <c r="G13" s="11" t="s">
        <v>18</v>
      </c>
      <c r="H13" s="9"/>
    </row>
    <row r="14" spans="1:8" hidden="1" x14ac:dyDescent="0.3">
      <c r="A14" s="8" t="s">
        <v>19</v>
      </c>
      <c r="B14" s="9"/>
      <c r="C14" s="19">
        <f>1+--(LEN(TRIM(E18))&gt;0)+--(LEN(TRIM(G18))&gt;0)</f>
        <v>1</v>
      </c>
      <c r="D14" s="9"/>
      <c r="E14" s="8" t="s">
        <v>20</v>
      </c>
      <c r="F14" s="9"/>
      <c r="G14" s="19" t="str">
        <f>C11</f>
        <v>Full</v>
      </c>
      <c r="H14" s="9"/>
    </row>
    <row r="16" spans="1:8" x14ac:dyDescent="0.3">
      <c r="A16" s="5" t="s">
        <v>21</v>
      </c>
      <c r="B16" s="6"/>
      <c r="C16" s="6"/>
      <c r="D16" s="6"/>
      <c r="E16" s="6"/>
      <c r="F16" s="6"/>
      <c r="G16" s="6"/>
      <c r="H16" s="7"/>
    </row>
    <row r="17" spans="1:8" x14ac:dyDescent="0.3">
      <c r="A17" s="8"/>
      <c r="B17" s="9"/>
      <c r="C17" s="20" t="s">
        <v>22</v>
      </c>
      <c r="D17" s="9"/>
      <c r="E17" s="20" t="s">
        <v>23</v>
      </c>
      <c r="F17" s="9"/>
      <c r="G17" s="20" t="s">
        <v>24</v>
      </c>
      <c r="H17" s="9"/>
    </row>
    <row r="18" spans="1:8" x14ac:dyDescent="0.3">
      <c r="A18" s="8" t="s">
        <v>25</v>
      </c>
      <c r="B18" s="9"/>
      <c r="C18" s="11"/>
      <c r="D18" s="9"/>
      <c r="E18" s="11"/>
      <c r="F18" s="9"/>
      <c r="G18" s="11"/>
      <c r="H18" s="9"/>
    </row>
    <row r="19" spans="1:8" x14ac:dyDescent="0.3">
      <c r="A19" s="8" t="s">
        <v>26</v>
      </c>
      <c r="B19" s="9"/>
      <c r="C19" s="11" t="s">
        <v>27</v>
      </c>
      <c r="D19" s="9"/>
      <c r="E19" s="11" t="s">
        <v>27</v>
      </c>
      <c r="F19" s="9"/>
      <c r="G19" s="11" t="s">
        <v>27</v>
      </c>
      <c r="H19" s="9"/>
    </row>
    <row r="20" spans="1:8" x14ac:dyDescent="0.3">
      <c r="A20" s="8" t="s">
        <v>28</v>
      </c>
      <c r="B20" s="9"/>
      <c r="C20" s="11"/>
      <c r="D20" s="9"/>
      <c r="E20" s="11"/>
      <c r="F20" s="9"/>
      <c r="G20" s="11" t="s">
        <v>29</v>
      </c>
      <c r="H20" s="9"/>
    </row>
    <row r="22" spans="1:8" x14ac:dyDescent="0.3">
      <c r="A22" s="5" t="s">
        <v>30</v>
      </c>
      <c r="B22" s="6"/>
      <c r="C22" s="6"/>
      <c r="D22" s="6"/>
      <c r="E22" s="6"/>
      <c r="F22" s="6"/>
      <c r="G22" s="6"/>
      <c r="H22" s="7"/>
    </row>
    <row r="23" spans="1:8" ht="24" customHeight="1" x14ac:dyDescent="0.3">
      <c r="A23" s="8" t="s">
        <v>31</v>
      </c>
      <c r="B23" s="9"/>
      <c r="C23" s="11"/>
      <c r="D23" s="18"/>
      <c r="E23" s="18"/>
      <c r="F23" s="18"/>
      <c r="G23" s="18"/>
      <c r="H23" s="9"/>
    </row>
    <row r="24" spans="1:8" ht="24" customHeight="1" x14ac:dyDescent="0.3">
      <c r="A24" s="8" t="s">
        <v>32</v>
      </c>
      <c r="B24" s="9"/>
      <c r="C24" s="11"/>
      <c r="D24" s="18"/>
      <c r="E24" s="18"/>
      <c r="F24" s="18"/>
      <c r="G24" s="18"/>
      <c r="H24" s="9"/>
    </row>
    <row r="25" spans="1:8" x14ac:dyDescent="0.3">
      <c r="A25" s="8" t="s">
        <v>33</v>
      </c>
      <c r="B25" s="9"/>
      <c r="C25" s="11"/>
      <c r="D25" s="9"/>
      <c r="E25" s="8" t="s">
        <v>34</v>
      </c>
      <c r="F25" s="9"/>
      <c r="G25" s="11"/>
      <c r="H25" s="9"/>
    </row>
    <row r="26" spans="1:8" ht="24" customHeight="1" x14ac:dyDescent="0.3">
      <c r="A26" s="8" t="s">
        <v>35</v>
      </c>
      <c r="B26" s="9"/>
      <c r="C26" s="11"/>
      <c r="D26" s="18"/>
      <c r="E26" s="18"/>
      <c r="F26" s="18"/>
      <c r="G26" s="18"/>
      <c r="H26" s="9"/>
    </row>
    <row r="27" spans="1:8" ht="24" customHeight="1" x14ac:dyDescent="0.3">
      <c r="A27" s="8" t="s">
        <v>36</v>
      </c>
      <c r="B27" s="9"/>
      <c r="C27" s="11"/>
      <c r="D27" s="12"/>
      <c r="E27" s="12"/>
      <c r="F27" s="12"/>
      <c r="G27" s="12"/>
      <c r="H27" s="13"/>
    </row>
    <row r="28" spans="1:8" ht="24" customHeight="1" x14ac:dyDescent="0.3">
      <c r="C28" s="14"/>
      <c r="D28" s="15"/>
      <c r="E28" s="15"/>
      <c r="F28" s="15"/>
      <c r="G28" s="15"/>
      <c r="H28" s="16"/>
    </row>
    <row r="30" spans="1:8" x14ac:dyDescent="0.3">
      <c r="A30" s="5" t="s">
        <v>37</v>
      </c>
      <c r="B30" s="6"/>
      <c r="C30" s="6"/>
      <c r="D30" s="6"/>
      <c r="E30" s="6"/>
      <c r="F30" s="6"/>
      <c r="G30" s="6"/>
      <c r="H30" s="7"/>
    </row>
    <row r="31" spans="1:8" x14ac:dyDescent="0.3">
      <c r="A31" s="8" t="s">
        <v>38</v>
      </c>
      <c r="B31" s="9"/>
      <c r="C31" s="10">
        <f>ROUNDDOWN((($C$41+$C$49)-$C$44*$C$41-$C$45*$C$41)*$C$46,0)</f>
        <v>790</v>
      </c>
      <c r="D31" s="9"/>
      <c r="E31" s="8" t="s">
        <v>39</v>
      </c>
      <c r="F31" s="9"/>
      <c r="G31" s="10">
        <f>SUM(C31,C32,C33)</f>
        <v>790</v>
      </c>
      <c r="H31" s="9"/>
    </row>
    <row r="32" spans="1:8" x14ac:dyDescent="0.3">
      <c r="A32" s="8" t="s">
        <v>40</v>
      </c>
      <c r="B32" s="9"/>
      <c r="C32" s="10">
        <f>IF($C$14&gt;=2,ROUNDDOWN((($C$47*$C$41+$C$50)-$C$44*$C$47*$C$41-$C$45*$C$47*$C$41)*$C$46,0),0)</f>
        <v>0</v>
      </c>
      <c r="D32" s="9"/>
      <c r="E32" s="8" t="s">
        <v>41</v>
      </c>
      <c r="F32" s="9"/>
      <c r="G32" s="10">
        <f>ROUNDDOWN(G31*$C$43,0)</f>
        <v>630</v>
      </c>
      <c r="H32" s="9"/>
    </row>
    <row r="33" spans="1:8" x14ac:dyDescent="0.3">
      <c r="A33" s="8" t="s">
        <v>42</v>
      </c>
      <c r="B33" s="9"/>
      <c r="C33" s="10">
        <f>IF($C$14&gt;=3,ROUNDDOWN((($C$48*$C$41+$C$51)-$C$44*$C$48*$C$41-$C$45*$C$48*$C$41)*$C$46,0),0)</f>
        <v>0</v>
      </c>
      <c r="D33" s="9"/>
      <c r="E33" s="26" t="s">
        <v>91</v>
      </c>
      <c r="F33" s="22"/>
      <c r="G33" s="10">
        <f>IF(C12="Online",G32,G31)</f>
        <v>790</v>
      </c>
      <c r="H33" s="9"/>
    </row>
    <row r="35" spans="1:8" ht="25.95" customHeight="1" x14ac:dyDescent="0.3">
      <c r="A35" s="8" t="s">
        <v>43</v>
      </c>
      <c r="B35" s="9"/>
      <c r="C35" s="19" t="str">
        <f>"Status: "&amp;C11&amp;", "&amp;G11&amp;", "&amp;C14&amp;" paper"&amp;IF(C14&gt;1,"s","")&amp;", "&amp;G12&amp;", "&amp;IF(C12="Online","ONLINE ","IN-VENUE ")&amp;G33&amp;" EUR"</f>
        <v>Status: Full, Late, 1 paper, MECOnet, IN-VENUE 790 EUR</v>
      </c>
      <c r="D35" s="12"/>
      <c r="E35" s="12"/>
      <c r="F35" s="12"/>
      <c r="G35" s="12"/>
      <c r="H35" s="13"/>
    </row>
    <row r="36" spans="1:8" ht="25.95" customHeight="1" x14ac:dyDescent="0.3">
      <c r="C36" s="14"/>
      <c r="D36" s="15"/>
      <c r="E36" s="15"/>
      <c r="F36" s="15"/>
      <c r="G36" s="15"/>
      <c r="H36" s="16"/>
    </row>
    <row r="38" spans="1:8" x14ac:dyDescent="0.3">
      <c r="A38" s="5" t="s">
        <v>44</v>
      </c>
      <c r="B38" s="6"/>
      <c r="C38" s="6"/>
      <c r="D38" s="6"/>
      <c r="E38" s="6"/>
      <c r="F38" s="6"/>
      <c r="G38" s="6"/>
      <c r="H38" s="7"/>
    </row>
    <row r="39" spans="1:8" x14ac:dyDescent="0.3">
      <c r="A39" s="27" t="s">
        <v>45</v>
      </c>
      <c r="B39" s="28"/>
      <c r="C39" s="28"/>
      <c r="D39" s="28"/>
      <c r="E39" s="28"/>
      <c r="F39" s="29"/>
      <c r="G39" s="11" t="s">
        <v>46</v>
      </c>
      <c r="H39" s="9"/>
    </row>
    <row r="41" spans="1:8" hidden="1" x14ac:dyDescent="0.3">
      <c r="A41" s="1" t="s">
        <v>47</v>
      </c>
      <c r="C41" s="2">
        <f>IF($G$11="Early",INDEX(Parameters!$B$12:$B$14,MATCH($G$14,Parameters!$A$12:$A$14,0)),INDEX(Parameters!$C$12:$C$14,MATCH($G$14,Parameters!$A$12:$A$14,0)))</f>
        <v>790</v>
      </c>
    </row>
    <row r="42" spans="1:8" hidden="1" x14ac:dyDescent="0.3">
      <c r="A42" s="1" t="s">
        <v>48</v>
      </c>
      <c r="C42" s="2">
        <f>IF($G$11="Early",INDEX(Parameters!$D$12:$D$14,MATCH($G$14,Parameters!$A$12:$A$14,0)),INDEX(Parameters!$E$12:$E$14,MATCH($G$14,Parameters!$A$12:$A$14,0)))</f>
        <v>630</v>
      </c>
    </row>
    <row r="43" spans="1:8" hidden="1" x14ac:dyDescent="0.3">
      <c r="A43" s="1" t="s">
        <v>49</v>
      </c>
      <c r="C43" s="3">
        <f>IFERROR(C42/C41,0)</f>
        <v>0.79746835443037978</v>
      </c>
    </row>
    <row r="44" spans="1:8" hidden="1" x14ac:dyDescent="0.3">
      <c r="A44" s="1" t="s">
        <v>50</v>
      </c>
      <c r="C44" s="3">
        <f>IF($C$11="Student",MIN(0.04,INDEX(Parameters!$K$12:$K$17,MATCH($C$13,Parameters!$J$12:$J$17,0))),INDEX(Parameters!$K$12:$K$17,MATCH($C$13,Parameters!$J$12:$J$17,0)))</f>
        <v>0</v>
      </c>
    </row>
    <row r="45" spans="1:8" hidden="1" x14ac:dyDescent="0.3">
      <c r="A45" s="1" t="s">
        <v>51</v>
      </c>
      <c r="C45" s="3">
        <f>INDEX(Parameters!$N$12:$N$16,MATCH($G$13,Parameters!$M$12:$M$16,0))</f>
        <v>0</v>
      </c>
    </row>
    <row r="46" spans="1:8" hidden="1" x14ac:dyDescent="0.3">
      <c r="A46" s="1" t="s">
        <v>52</v>
      </c>
      <c r="C46" s="3">
        <f>INDEX(Parameters!$Q$12:$Q$13,MATCH($G$12,Parameters!$P$12:$P$13,0))</f>
        <v>1</v>
      </c>
    </row>
    <row r="47" spans="1:8" hidden="1" x14ac:dyDescent="0.3">
      <c r="A47" s="1" t="s">
        <v>53</v>
      </c>
      <c r="C47" s="3">
        <f>IF($C$14&gt;=2,0.65,0)</f>
        <v>0</v>
      </c>
    </row>
    <row r="48" spans="1:8" hidden="1" x14ac:dyDescent="0.3">
      <c r="A48" s="1" t="s">
        <v>54</v>
      </c>
      <c r="C48" s="3">
        <f>IF($C$14&gt;=3,0.6,0)</f>
        <v>0</v>
      </c>
    </row>
    <row r="49" spans="1:8" hidden="1" x14ac:dyDescent="0.3">
      <c r="A49" s="1" t="s">
        <v>55</v>
      </c>
      <c r="C49" s="2">
        <f>INDEX(Parameters!$H$12:$H$16,MATCH(VALUE($C$20),Parameters!$G$12:$G$16,0))</f>
        <v>0</v>
      </c>
    </row>
    <row r="50" spans="1:8" hidden="1" x14ac:dyDescent="0.3">
      <c r="A50" s="1" t="s">
        <v>56</v>
      </c>
      <c r="C50" s="2">
        <f>IF($C$14&gt;=2,INDEX(Parameters!$H$12:$H$16,MATCH(VALUE($E$20),Parameters!$G$12:$G$16,0)),0)</f>
        <v>0</v>
      </c>
    </row>
    <row r="51" spans="1:8" hidden="1" x14ac:dyDescent="0.3">
      <c r="A51" s="1" t="s">
        <v>57</v>
      </c>
      <c r="C51" s="2">
        <f>IF($C$14&gt;=3,INDEX(Parameters!$H$12:$H$16,MATCH(VALUE($G$20),Parameters!$G$12:$G$16,0)),0)</f>
        <v>0</v>
      </c>
    </row>
    <row r="55" spans="1:8" ht="25.95" customHeight="1" x14ac:dyDescent="0.3">
      <c r="A55" s="25" t="s">
        <v>58</v>
      </c>
      <c r="B55" s="12"/>
      <c r="C55" s="12"/>
      <c r="D55" s="12"/>
      <c r="E55" s="12"/>
      <c r="F55" s="12"/>
      <c r="G55" s="12"/>
      <c r="H55" s="13"/>
    </row>
    <row r="56" spans="1:8" ht="25.95" customHeight="1" x14ac:dyDescent="0.3">
      <c r="A56" s="14"/>
      <c r="B56" s="15"/>
      <c r="C56" s="15"/>
      <c r="D56" s="15"/>
      <c r="E56" s="15"/>
      <c r="F56" s="15"/>
      <c r="G56" s="15"/>
      <c r="H56" s="16"/>
    </row>
  </sheetData>
  <sheetProtection selectLockedCells="1" selectUnlockedCells="1"/>
  <mergeCells count="76">
    <mergeCell ref="A55:H56"/>
    <mergeCell ref="C33:D33"/>
    <mergeCell ref="A11:B11"/>
    <mergeCell ref="G11:H11"/>
    <mergeCell ref="E33:F33"/>
    <mergeCell ref="C14:D14"/>
    <mergeCell ref="E14:F14"/>
    <mergeCell ref="G13:H13"/>
    <mergeCell ref="A18:B18"/>
    <mergeCell ref="G18:H18"/>
    <mergeCell ref="A27:B27"/>
    <mergeCell ref="C31:D31"/>
    <mergeCell ref="C35:H36"/>
    <mergeCell ref="A39:F39"/>
    <mergeCell ref="A35:B35"/>
    <mergeCell ref="E12:F12"/>
    <mergeCell ref="A1:H1"/>
    <mergeCell ref="E17:F17"/>
    <mergeCell ref="A6:B6"/>
    <mergeCell ref="G17:H17"/>
    <mergeCell ref="G39:H39"/>
    <mergeCell ref="C20:D20"/>
    <mergeCell ref="E20:F20"/>
    <mergeCell ref="A7:B7"/>
    <mergeCell ref="A25:B25"/>
    <mergeCell ref="C25:D25"/>
    <mergeCell ref="A16:H16"/>
    <mergeCell ref="E19:F19"/>
    <mergeCell ref="G19:H19"/>
    <mergeCell ref="C23:H23"/>
    <mergeCell ref="C8:H8"/>
    <mergeCell ref="E13:F13"/>
    <mergeCell ref="C7:H7"/>
    <mergeCell ref="E31:F31"/>
    <mergeCell ref="A12:B12"/>
    <mergeCell ref="C12:D12"/>
    <mergeCell ref="A3:H3"/>
    <mergeCell ref="A26:B26"/>
    <mergeCell ref="C11:D11"/>
    <mergeCell ref="C24:H24"/>
    <mergeCell ref="A10:H10"/>
    <mergeCell ref="A31:B31"/>
    <mergeCell ref="C26:H26"/>
    <mergeCell ref="A24:B24"/>
    <mergeCell ref="G12:H12"/>
    <mergeCell ref="A30:H30"/>
    <mergeCell ref="A2:H2"/>
    <mergeCell ref="A33:B33"/>
    <mergeCell ref="E11:F11"/>
    <mergeCell ref="G33:H33"/>
    <mergeCell ref="A32:B32"/>
    <mergeCell ref="A14:B14"/>
    <mergeCell ref="G14:H14"/>
    <mergeCell ref="A5:H5"/>
    <mergeCell ref="A17:B17"/>
    <mergeCell ref="A23:B23"/>
    <mergeCell ref="A8:B8"/>
    <mergeCell ref="C17:D17"/>
    <mergeCell ref="A22:H22"/>
    <mergeCell ref="C6:H6"/>
    <mergeCell ref="A20:B20"/>
    <mergeCell ref="G20:H20"/>
    <mergeCell ref="A38:H38"/>
    <mergeCell ref="A13:B13"/>
    <mergeCell ref="G31:H31"/>
    <mergeCell ref="C13:D13"/>
    <mergeCell ref="C18:D18"/>
    <mergeCell ref="E18:F18"/>
    <mergeCell ref="C27:H28"/>
    <mergeCell ref="C32:D32"/>
    <mergeCell ref="E32:F32"/>
    <mergeCell ref="E25:F25"/>
    <mergeCell ref="A19:B19"/>
    <mergeCell ref="G32:H32"/>
    <mergeCell ref="G25:H25"/>
    <mergeCell ref="C19:D19"/>
  </mergeCells>
  <hyperlinks>
    <hyperlink ref="A39:F39" r:id="rId1" location="MECO_reg_terms_and_conditions" display="I agree to the conference registration terms" xr:uid="{486AC0F8-7245-4C9B-98A0-D6D6081A2095}"/>
  </hyperlinks>
  <pageMargins left="0.7" right="0.7" top="0.75" bottom="0.75" header="0.3" footer="0.3"/>
  <pageSetup orientation="portrait"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9">
        <x14:dataValidation type="list" allowBlank="1" error="Please select a value from the dropdown." prompt="Choose a value from the list." xr:uid="{00000000-0002-0000-0000-000000000000}">
          <x14:formula1>
            <xm:f>Parameters!$A$3:$A$5</xm:f>
          </x14:formula1>
          <xm:sqref>C11</xm:sqref>
        </x14:dataValidation>
        <x14:dataValidation type="list" allowBlank="1" error="Please select a value from the dropdown." prompt="Choose a value from the list." xr:uid="{00000000-0002-0000-0000-000001000000}">
          <x14:formula1>
            <xm:f>Parameters!$B$4:$B$4</xm:f>
          </x14:formula1>
          <xm:sqref>G11</xm:sqref>
        </x14:dataValidation>
        <x14:dataValidation type="list" allowBlank="1" error="Please select a value from the dropdown." prompt="Choose a value from the list." xr:uid="{00000000-0002-0000-0000-000002000000}">
          <x14:formula1>
            <xm:f>Parameters!$C$3:$C$4</xm:f>
          </x14:formula1>
          <xm:sqref>C12</xm:sqref>
        </x14:dataValidation>
        <x14:dataValidation type="list" allowBlank="1" error="Please select a value from the dropdown." prompt="Choose a value from the list." xr:uid="{00000000-0002-0000-0000-000003000000}">
          <x14:formula1>
            <xm:f>Parameters!$D$3:$D$4</xm:f>
          </x14:formula1>
          <xm:sqref>G12</xm:sqref>
        </x14:dataValidation>
        <x14:dataValidation type="list" allowBlank="1" error="Please select a value from the dropdown." prompt="Choose a value from the list." xr:uid="{00000000-0002-0000-0000-000004000000}">
          <x14:formula1>
            <xm:f>Parameters!$E$3:$E$8</xm:f>
          </x14:formula1>
          <xm:sqref>C13</xm:sqref>
        </x14:dataValidation>
        <x14:dataValidation type="list" allowBlank="1" error="Please select a value from the dropdown." prompt="Choose a value from the list." xr:uid="{00000000-0002-0000-0000-000005000000}">
          <x14:formula1>
            <xm:f>Parameters!$F$3:$F$7</xm:f>
          </x14:formula1>
          <xm:sqref>G13</xm:sqref>
        </x14:dataValidation>
        <x14:dataValidation type="list" allowBlank="1" error="Please select a value from the dropdown." prompt="Choose a value from the list." xr:uid="{00000000-0002-0000-0000-000006000000}">
          <x14:formula1>
            <xm:f>Parameters!$G$3:$G$4</xm:f>
          </x14:formula1>
          <xm:sqref>C19 G19 E19</xm:sqref>
        </x14:dataValidation>
        <x14:dataValidation type="list" allowBlank="1" error="Please select a value from the dropdown." prompt="Choose a value from the list." xr:uid="{00000000-0002-0000-0000-000009000000}">
          <x14:formula1>
            <xm:f>Parameters!$H$3:$H$7</xm:f>
          </x14:formula1>
          <xm:sqref>C20 G20 E20</xm:sqref>
        </x14:dataValidation>
        <x14:dataValidation type="list" allowBlank="1" error="Please select a value from the dropdown." prompt="Choose a value from the list." xr:uid="{00000000-0002-0000-0000-00000C000000}">
          <x14:formula1>
            <xm:f>Parameters!$I$3:$I$4</xm:f>
          </x14:formula1>
          <xm:sqref>G39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17"/>
  <sheetViews>
    <sheetView showGridLines="0" topLeftCell="A1048576" workbookViewId="0">
      <selection activeCell="A6" sqref="A6"/>
    </sheetView>
  </sheetViews>
  <sheetFormatPr defaultRowHeight="21" zeroHeight="1" x14ac:dyDescent="0.4"/>
  <cols>
    <col min="1" max="1" width="20" style="4" customWidth="1"/>
    <col min="2" max="5" width="16" style="4" customWidth="1"/>
    <col min="6" max="6" width="8.88671875" style="4"/>
    <col min="7" max="8" width="12" style="4" customWidth="1"/>
    <col min="9" max="9" width="8.88671875" style="4"/>
    <col min="10" max="10" width="18" style="4" customWidth="1"/>
    <col min="11" max="11" width="12" style="4" customWidth="1"/>
    <col min="12" max="12" width="8.88671875" style="4"/>
    <col min="13" max="13" width="18" style="4" customWidth="1"/>
    <col min="14" max="14" width="12" style="4" customWidth="1"/>
    <col min="15" max="15" width="8.88671875" style="4"/>
    <col min="16" max="17" width="12" style="4" customWidth="1"/>
    <col min="18" max="16384" width="8.88671875" style="4"/>
  </cols>
  <sheetData>
    <row r="1" spans="1:17" hidden="1" x14ac:dyDescent="0.4">
      <c r="A1" s="4" t="s">
        <v>59</v>
      </c>
    </row>
    <row r="3" spans="1:17" hidden="1" x14ac:dyDescent="0.4">
      <c r="A3" s="4" t="s">
        <v>8</v>
      </c>
      <c r="B3" s="4" t="s">
        <v>10</v>
      </c>
      <c r="C3" s="4" t="s">
        <v>12</v>
      </c>
      <c r="D3" s="4" t="s">
        <v>14</v>
      </c>
      <c r="E3" s="4" t="s">
        <v>16</v>
      </c>
      <c r="F3" s="4" t="s">
        <v>18</v>
      </c>
      <c r="G3" s="4" t="s">
        <v>27</v>
      </c>
      <c r="H3" s="4" t="s">
        <v>29</v>
      </c>
      <c r="I3" s="4" t="s">
        <v>46</v>
      </c>
    </row>
    <row r="4" spans="1:17" hidden="1" x14ac:dyDescent="0.4">
      <c r="A4" s="4" t="s">
        <v>60</v>
      </c>
      <c r="B4" s="4" t="s">
        <v>61</v>
      </c>
      <c r="C4" s="4" t="s">
        <v>62</v>
      </c>
      <c r="D4" s="4" t="s">
        <v>63</v>
      </c>
      <c r="E4" s="4" t="s">
        <v>64</v>
      </c>
      <c r="F4" s="4" t="s">
        <v>65</v>
      </c>
      <c r="G4" s="4" t="s">
        <v>66</v>
      </c>
      <c r="H4" s="4" t="s">
        <v>67</v>
      </c>
      <c r="I4" s="4" t="s">
        <v>68</v>
      </c>
    </row>
    <row r="5" spans="1:17" hidden="1" x14ac:dyDescent="0.4">
      <c r="A5" s="4" t="s">
        <v>69</v>
      </c>
      <c r="E5" s="4" t="s">
        <v>70</v>
      </c>
      <c r="F5" s="4" t="s">
        <v>71</v>
      </c>
      <c r="H5" s="4" t="s">
        <v>72</v>
      </c>
    </row>
    <row r="6" spans="1:17" hidden="1" x14ac:dyDescent="0.4">
      <c r="E6" s="4" t="s">
        <v>73</v>
      </c>
      <c r="F6" s="4" t="s">
        <v>74</v>
      </c>
      <c r="H6" s="4" t="s">
        <v>75</v>
      </c>
    </row>
    <row r="7" spans="1:17" hidden="1" x14ac:dyDescent="0.4">
      <c r="E7" s="4" t="s">
        <v>76</v>
      </c>
      <c r="F7" s="4" t="s">
        <v>77</v>
      </c>
      <c r="H7" s="4" t="s">
        <v>78</v>
      </c>
    </row>
    <row r="8" spans="1:17" hidden="1" x14ac:dyDescent="0.4">
      <c r="E8" s="4" t="s">
        <v>79</v>
      </c>
    </row>
    <row r="11" spans="1:17" hidden="1" x14ac:dyDescent="0.4">
      <c r="A11" s="4" t="s">
        <v>80</v>
      </c>
      <c r="B11" s="4" t="s">
        <v>81</v>
      </c>
      <c r="C11" s="4" t="s">
        <v>82</v>
      </c>
      <c r="D11" s="4" t="s">
        <v>83</v>
      </c>
      <c r="E11" s="4" t="s">
        <v>84</v>
      </c>
      <c r="G11" s="4" t="s">
        <v>28</v>
      </c>
      <c r="H11" s="4" t="s">
        <v>85</v>
      </c>
      <c r="J11" s="4" t="s">
        <v>86</v>
      </c>
      <c r="K11" s="4" t="s">
        <v>87</v>
      </c>
      <c r="M11" s="4" t="s">
        <v>88</v>
      </c>
      <c r="N11" s="4" t="s">
        <v>87</v>
      </c>
      <c r="P11" s="4" t="s">
        <v>89</v>
      </c>
      <c r="Q11" s="4" t="s">
        <v>90</v>
      </c>
    </row>
    <row r="12" spans="1:17" hidden="1" x14ac:dyDescent="0.4">
      <c r="A12" s="4" t="s">
        <v>8</v>
      </c>
      <c r="B12" s="4">
        <v>710</v>
      </c>
      <c r="C12" s="4">
        <v>790</v>
      </c>
      <c r="D12" s="4">
        <v>590</v>
      </c>
      <c r="E12" s="4">
        <v>630</v>
      </c>
      <c r="G12" s="4">
        <v>0</v>
      </c>
      <c r="H12" s="4">
        <v>0</v>
      </c>
      <c r="J12" s="4" t="s">
        <v>16</v>
      </c>
      <c r="K12" s="4">
        <v>0</v>
      </c>
      <c r="M12" s="4" t="s">
        <v>18</v>
      </c>
      <c r="N12" s="4">
        <v>0</v>
      </c>
      <c r="P12" s="4" t="s">
        <v>14</v>
      </c>
      <c r="Q12" s="4">
        <v>1</v>
      </c>
    </row>
    <row r="13" spans="1:17" hidden="1" x14ac:dyDescent="0.4">
      <c r="A13" s="4" t="s">
        <v>60</v>
      </c>
      <c r="B13" s="4">
        <v>570</v>
      </c>
      <c r="C13" s="4">
        <v>620</v>
      </c>
      <c r="D13" s="4">
        <v>470</v>
      </c>
      <c r="E13" s="4">
        <v>520</v>
      </c>
      <c r="G13" s="4">
        <v>1</v>
      </c>
      <c r="H13" s="4">
        <v>70</v>
      </c>
      <c r="J13" s="4" t="s">
        <v>64</v>
      </c>
      <c r="K13" s="4">
        <v>1.4999999999999999E-2</v>
      </c>
      <c r="M13" s="4" t="s">
        <v>65</v>
      </c>
      <c r="N13" s="4">
        <v>2.5000000000000001E-2</v>
      </c>
      <c r="P13" s="4" t="s">
        <v>63</v>
      </c>
      <c r="Q13" s="4">
        <v>0.9</v>
      </c>
    </row>
    <row r="14" spans="1:17" hidden="1" x14ac:dyDescent="0.4">
      <c r="A14" s="4" t="s">
        <v>69</v>
      </c>
      <c r="B14" s="4">
        <v>380</v>
      </c>
      <c r="C14" s="4">
        <v>420</v>
      </c>
      <c r="D14" s="4">
        <v>270</v>
      </c>
      <c r="E14" s="4">
        <v>290</v>
      </c>
      <c r="G14" s="4">
        <v>2</v>
      </c>
      <c r="H14" s="4">
        <v>130</v>
      </c>
      <c r="J14" s="4" t="s">
        <v>70</v>
      </c>
      <c r="K14" s="4">
        <v>0.04</v>
      </c>
      <c r="M14" s="4" t="s">
        <v>71</v>
      </c>
      <c r="N14" s="4">
        <v>0.04</v>
      </c>
    </row>
    <row r="15" spans="1:17" hidden="1" x14ac:dyDescent="0.4">
      <c r="G15" s="4">
        <v>3</v>
      </c>
      <c r="H15" s="4">
        <v>180</v>
      </c>
      <c r="J15" s="4" t="s">
        <v>73</v>
      </c>
      <c r="K15" s="4">
        <v>0.05</v>
      </c>
      <c r="M15" s="4" t="s">
        <v>74</v>
      </c>
      <c r="N15" s="4">
        <v>0.06</v>
      </c>
    </row>
    <row r="16" spans="1:17" hidden="1" x14ac:dyDescent="0.4">
      <c r="G16" s="4">
        <v>4</v>
      </c>
      <c r="H16" s="4">
        <v>200</v>
      </c>
      <c r="J16" s="4" t="s">
        <v>76</v>
      </c>
      <c r="K16" s="4">
        <v>0.06</v>
      </c>
      <c r="M16" s="4" t="s">
        <v>77</v>
      </c>
      <c r="N16" s="4">
        <v>0.1</v>
      </c>
    </row>
    <row r="17" spans="10:11" hidden="1" x14ac:dyDescent="0.4">
      <c r="J17" s="4" t="s">
        <v>79</v>
      </c>
      <c r="K17" s="4">
        <v>0.12</v>
      </c>
    </row>
  </sheetData>
  <sheetProtection algorithmName="SHA-512" hashValue="qjmD2EHs17zexKRoBUfhYnzLlj0268KxcV4e0kgAAPHb7CXmEppTOlnKw0g1z+CwlYBKxU2KABadVxztn5LGYA==" saltValue="rrPNEoxpQ+GFwxVmElZO3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Registration Form</vt:lpstr>
      <vt:lpstr>Parameters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 Stojanovic</dc:creator>
  <cp:lastModifiedBy>MECO</cp:lastModifiedBy>
  <dcterms:created xsi:type="dcterms:W3CDTF">2026-03-08T19:59:15Z</dcterms:created>
  <dcterms:modified xsi:type="dcterms:W3CDTF">2026-05-05T07:35:33Z</dcterms:modified>
</cp:coreProperties>
</file>